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L:\Board\Board Meetings and Schedule\2024-2025 Board\2025-03-25 Board of Directors Meeting\Finance\"/>
    </mc:Choice>
  </mc:AlternateContent>
  <xr:revisionPtr revIDLastSave="0" documentId="14_{16F6542A-658B-43FA-8893-642ACFC00103}" xr6:coauthVersionLast="47" xr6:coauthVersionMax="47" xr10:uidLastSave="{00000000-0000-0000-0000-000000000000}"/>
  <bookViews>
    <workbookView xWindow="-120" yWindow="-120" windowWidth="29040" windowHeight="15840" xr2:uid="{01519B57-FC99-4EF3-8E7C-CFD39D4B3275}"/>
  </bookViews>
  <sheets>
    <sheet name="Projected" sheetId="1" r:id="rId1"/>
  </sheets>
  <definedNames>
    <definedName name="AS2DocOpenMode" hidden="1">"AS2DocumentEdit"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Projected!$A$1:$H$66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1" i="1" l="1"/>
  <c r="D16" i="1" l="1"/>
  <c r="E11" i="1" l="1"/>
  <c r="H11" i="1" s="1"/>
  <c r="D45" i="1"/>
  <c r="F45" i="1"/>
  <c r="G45" i="1"/>
  <c r="E17" i="1"/>
  <c r="H17" i="1" s="1"/>
  <c r="E18" i="1"/>
  <c r="H18" i="1" s="1"/>
  <c r="E19" i="1"/>
  <c r="H19" i="1" s="1"/>
  <c r="E20" i="1"/>
  <c r="H20" i="1" s="1"/>
  <c r="E21" i="1"/>
  <c r="H21" i="1" s="1"/>
  <c r="E22" i="1"/>
  <c r="H22" i="1" s="1"/>
  <c r="E23" i="1"/>
  <c r="H23" i="1" s="1"/>
  <c r="E24" i="1"/>
  <c r="H24" i="1" s="1"/>
  <c r="E25" i="1"/>
  <c r="H25" i="1" s="1"/>
  <c r="E26" i="1"/>
  <c r="H26" i="1" s="1"/>
  <c r="E27" i="1"/>
  <c r="H27" i="1" s="1"/>
  <c r="E28" i="1"/>
  <c r="H28" i="1" s="1"/>
  <c r="E29" i="1"/>
  <c r="H29" i="1" s="1"/>
  <c r="E30" i="1"/>
  <c r="H30" i="1" s="1"/>
  <c r="E31" i="1"/>
  <c r="H31" i="1" s="1"/>
  <c r="E32" i="1"/>
  <c r="H32" i="1" s="1"/>
  <c r="E33" i="1"/>
  <c r="H33" i="1" s="1"/>
  <c r="E34" i="1"/>
  <c r="H34" i="1" s="1"/>
  <c r="E35" i="1"/>
  <c r="H35" i="1" s="1"/>
  <c r="E36" i="1"/>
  <c r="H36" i="1" s="1"/>
  <c r="E37" i="1"/>
  <c r="H37" i="1" s="1"/>
  <c r="E38" i="1"/>
  <c r="H38" i="1" s="1"/>
  <c r="E39" i="1"/>
  <c r="H39" i="1" s="1"/>
  <c r="E40" i="1"/>
  <c r="H40" i="1" s="1"/>
  <c r="E41" i="1"/>
  <c r="H41" i="1" s="1"/>
  <c r="E42" i="1"/>
  <c r="H42" i="1" s="1"/>
  <c r="E43" i="1"/>
  <c r="H43" i="1" s="1"/>
  <c r="E44" i="1"/>
  <c r="H44" i="1" s="1"/>
  <c r="E15" i="1"/>
  <c r="D12" i="1"/>
  <c r="F12" i="1"/>
  <c r="F47" i="1" s="1"/>
  <c r="G12" i="1"/>
  <c r="E7" i="1"/>
  <c r="H7" i="1" s="1"/>
  <c r="E8" i="1"/>
  <c r="H8" i="1" s="1"/>
  <c r="C57" i="1"/>
  <c r="C45" i="1"/>
  <c r="E10" i="1"/>
  <c r="H10" i="1" s="1"/>
  <c r="E9" i="1"/>
  <c r="H9" i="1" s="1"/>
  <c r="E6" i="1"/>
  <c r="G47" i="1" l="1"/>
  <c r="E12" i="1"/>
  <c r="H6" i="1"/>
  <c r="H12" i="1" s="1"/>
  <c r="E16" i="1"/>
  <c r="H16" i="1" s="1"/>
  <c r="H15" i="1"/>
  <c r="H45" i="1" l="1"/>
  <c r="E45" i="1"/>
  <c r="E47" i="1" s="1"/>
  <c r="H47" i="1" s="1"/>
</calcChain>
</file>

<file path=xl/sharedStrings.xml><?xml version="1.0" encoding="utf-8"?>
<sst xmlns="http://schemas.openxmlformats.org/spreadsheetml/2006/main" count="61" uniqueCount="60">
  <si>
    <t>The Education Foundation of Collier County Inc.</t>
  </si>
  <si>
    <t>Variance</t>
  </si>
  <si>
    <t>Total FY Budget</t>
  </si>
  <si>
    <t>Income</t>
  </si>
  <si>
    <t xml:space="preserve">     Foundation Revenue and Grants</t>
  </si>
  <si>
    <t xml:space="preserve">     Governmental Grants</t>
  </si>
  <si>
    <t xml:space="preserve">     Individual Contributions / Family Foundations</t>
  </si>
  <si>
    <t xml:space="preserve">     Corporate Revenue</t>
  </si>
  <si>
    <t xml:space="preserve">     Program Service Revenue (Contracted Services)</t>
  </si>
  <si>
    <t xml:space="preserve">     Investment Income</t>
  </si>
  <si>
    <t>Total</t>
  </si>
  <si>
    <t>Expenses</t>
  </si>
  <si>
    <t xml:space="preserve">     Professional Services</t>
  </si>
  <si>
    <t xml:space="preserve">     Occupancy</t>
  </si>
  <si>
    <t xml:space="preserve">     Scholarships</t>
  </si>
  <si>
    <t xml:space="preserve">     Grants to Third Parties</t>
  </si>
  <si>
    <t xml:space="preserve">     Awards and Recognition</t>
  </si>
  <si>
    <t xml:space="preserve">     General Program Materials</t>
  </si>
  <si>
    <t xml:space="preserve">     Meals and Entertainment</t>
  </si>
  <si>
    <t xml:space="preserve">     Transportation</t>
  </si>
  <si>
    <t xml:space="preserve">     School Services</t>
  </si>
  <si>
    <t xml:space="preserve">     Volunteer and Intern Expense</t>
  </si>
  <si>
    <t xml:space="preserve">     Outreach and Education</t>
  </si>
  <si>
    <t xml:space="preserve">     Marketing and Direct Donor Expense</t>
  </si>
  <si>
    <t xml:space="preserve">     Dues, Publications and Subscriptions</t>
  </si>
  <si>
    <t xml:space="preserve">     Travel</t>
  </si>
  <si>
    <t xml:space="preserve">     Conferences, Conventions and Meetings</t>
  </si>
  <si>
    <t xml:space="preserve">     Office Supplies</t>
  </si>
  <si>
    <t xml:space="preserve">     Equipment Leases</t>
  </si>
  <si>
    <t xml:space="preserve">     Equipment - Expendable</t>
  </si>
  <si>
    <t xml:space="preserve">     Telecommunications &amp; Website</t>
  </si>
  <si>
    <t xml:space="preserve">     Software Licenses</t>
  </si>
  <si>
    <t xml:space="preserve">     Financial Service Fees</t>
  </si>
  <si>
    <t xml:space="preserve">     Insurance</t>
  </si>
  <si>
    <t xml:space="preserve">     State Registration and Licensing Fees</t>
  </si>
  <si>
    <t xml:space="preserve">     Payroll Processing Fees</t>
  </si>
  <si>
    <t xml:space="preserve">     Postage and Shipping</t>
  </si>
  <si>
    <t xml:space="preserve">     Printing and Copying</t>
  </si>
  <si>
    <t xml:space="preserve">     Advertising</t>
  </si>
  <si>
    <t xml:space="preserve">     Auction Expense</t>
  </si>
  <si>
    <t xml:space="preserve">     Depreciation</t>
  </si>
  <si>
    <t>Total Expenses</t>
  </si>
  <si>
    <t>OPERATING NET SURPLUS/(DEFICIT)</t>
  </si>
  <si>
    <t>Below the Line Items</t>
  </si>
  <si>
    <t>Schoen Foundation - Endowment gift</t>
  </si>
  <si>
    <t xml:space="preserve">   Income (not budget relieving)</t>
  </si>
  <si>
    <t xml:space="preserve">   Expenses </t>
  </si>
  <si>
    <t>Professional Contracts</t>
  </si>
  <si>
    <t>Projected Fiscal Year End 2025</t>
  </si>
  <si>
    <t>Projected Total FY 2025</t>
  </si>
  <si>
    <t>July - Feb 2025 Actual</t>
  </si>
  <si>
    <t>Projected March-June 2025</t>
  </si>
  <si>
    <t>Includes additional $60k for strategic planning</t>
  </si>
  <si>
    <t>Resiliency through February 28, 2025</t>
  </si>
  <si>
    <t>Change in Value of Split-Interest Agreement</t>
  </si>
  <si>
    <t xml:space="preserve">In Kind Donations </t>
  </si>
  <si>
    <t>In Kind Expenses</t>
  </si>
  <si>
    <t>TOTAL NET SURPLUS (DEFICIT)</t>
  </si>
  <si>
    <t>Total Revenue</t>
  </si>
  <si>
    <t xml:space="preserve">     Personnel Expenses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</si>
</sst>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color rgb="FF000000"/>
      <name val="Arial"/>
    </font>
    <font>
      <sz val="11"/>
      <color theme="1"/>
      <name val="Aptos Narrow"/>
      <family val="2"/>
      <scheme val="minor"/>
    </font>
    <font>
      <b/>
      <sz val="11"/>
      <name val="Century Gothic"/>
      <family val="2"/>
    </font>
    <font>
      <i/>
      <sz val="8"/>
      <color rgb="FF000000"/>
      <name val="Century Gothic"/>
      <family val="2"/>
    </font>
    <font>
      <sz val="11"/>
      <color rgb="FF000000"/>
      <name val="Century Gothic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0"/>
      <color rgb="FF00000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b/>
      <sz val="11"/>
      <color rgb="FF000000"/>
      <name val="Century Gothic"/>
      <family val="2"/>
    </font>
    <font>
      <b/>
      <i/>
      <sz val="8"/>
      <color rgb="FF000000"/>
      <name val="Century Gothic"/>
      <family val="2"/>
    </font>
    <font>
      <i/>
      <sz val="11"/>
      <color rgb="FF000000"/>
      <name val="Arial"/>
      <family val="2"/>
    </font>
    <font>
      <i/>
      <sz val="9"/>
      <color rgb="FF000000"/>
      <name val="Century Gothic"/>
      <family val="2"/>
    </font>
    <font>
      <b/>
      <i/>
      <sz val="9"/>
      <color rgb="FF000000"/>
      <name val="Century Gothic"/>
      <family val="2"/>
    </font>
    <font>
      <b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49" fontId="2" fillId="0" borderId="0" xfId="0" applyNumberFormat="1" applyFont="1" applyAlignment="1">
      <alignment vertical="top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top"/>
    </xf>
    <xf numFmtId="49" fontId="2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center"/>
    </xf>
    <xf numFmtId="49" fontId="2" fillId="0" borderId="2" xfId="0" applyNumberFormat="1" applyFont="1" applyBorder="1" applyAlignment="1">
      <alignment horizontal="center" wrapText="1"/>
    </xf>
    <xf numFmtId="49" fontId="6" fillId="0" borderId="0" xfId="0" applyNumberFormat="1" applyFont="1" applyAlignment="1">
      <alignment vertical="top"/>
    </xf>
    <xf numFmtId="164" fontId="8" fillId="0" borderId="0" xfId="1" applyNumberFormat="1" applyFont="1" applyAlignment="1">
      <alignment horizontal="right" vertical="top"/>
    </xf>
    <xf numFmtId="164" fontId="8" fillId="0" borderId="0" xfId="1" applyNumberFormat="1" applyFont="1" applyFill="1" applyAlignment="1">
      <alignment horizontal="right" vertical="top"/>
    </xf>
    <xf numFmtId="164" fontId="8" fillId="0" borderId="3" xfId="1" applyNumberFormat="1" applyFont="1" applyBorder="1" applyAlignment="1">
      <alignment horizontal="right" vertical="top"/>
    </xf>
    <xf numFmtId="164" fontId="8" fillId="0" borderId="4" xfId="1" applyNumberFormat="1" applyFont="1" applyBorder="1" applyAlignment="1">
      <alignment horizontal="right" vertical="top"/>
    </xf>
    <xf numFmtId="164" fontId="4" fillId="0" borderId="0" xfId="0" applyNumberFormat="1" applyFont="1"/>
    <xf numFmtId="164" fontId="9" fillId="0" borderId="0" xfId="1" applyNumberFormat="1" applyFont="1"/>
    <xf numFmtId="37" fontId="8" fillId="0" borderId="0" xfId="0" applyNumberFormat="1" applyFont="1" applyAlignment="1">
      <alignment horizontal="right" vertical="top"/>
    </xf>
    <xf numFmtId="164" fontId="10" fillId="0" borderId="5" xfId="1" applyNumberFormat="1" applyFont="1" applyBorder="1" applyAlignment="1">
      <alignment horizontal="right" vertical="top"/>
    </xf>
    <xf numFmtId="0" fontId="11" fillId="0" borderId="6" xfId="0" applyFont="1" applyBorder="1"/>
    <xf numFmtId="0" fontId="11" fillId="0" borderId="7" xfId="0" applyFont="1" applyBorder="1"/>
    <xf numFmtId="164" fontId="11" fillId="0" borderId="7" xfId="0" applyNumberFormat="1" applyFont="1" applyBorder="1"/>
    <xf numFmtId="0" fontId="12" fillId="0" borderId="8" xfId="0" applyFont="1" applyBorder="1"/>
    <xf numFmtId="0" fontId="11" fillId="0" borderId="0" xfId="0" applyFont="1"/>
    <xf numFmtId="0" fontId="11" fillId="0" borderId="9" xfId="0" applyFont="1" applyBorder="1"/>
    <xf numFmtId="0" fontId="12" fillId="0" borderId="10" xfId="0" applyFont="1" applyBorder="1"/>
    <xf numFmtId="0" fontId="11" fillId="0" borderId="9" xfId="0" applyFont="1" applyBorder="1" applyAlignment="1">
      <alignment horizontal="left"/>
    </xf>
    <xf numFmtId="0" fontId="3" fillId="0" borderId="10" xfId="0" applyFont="1" applyBorder="1"/>
    <xf numFmtId="0" fontId="4" fillId="0" borderId="9" xfId="0" applyFont="1" applyBorder="1"/>
    <xf numFmtId="164" fontId="4" fillId="0" borderId="0" xfId="1" applyNumberFormat="1" applyFont="1" applyBorder="1"/>
    <xf numFmtId="164" fontId="4" fillId="0" borderId="2" xfId="1" applyNumberFormat="1" applyFont="1" applyBorder="1"/>
    <xf numFmtId="164" fontId="13" fillId="0" borderId="0" xfId="0" applyNumberFormat="1" applyFont="1"/>
    <xf numFmtId="164" fontId="9" fillId="0" borderId="0" xfId="0" applyNumberFormat="1" applyFont="1"/>
    <xf numFmtId="0" fontId="4" fillId="0" borderId="12" xfId="0" applyFont="1" applyBorder="1"/>
    <xf numFmtId="0" fontId="3" fillId="0" borderId="13" xfId="0" applyFont="1" applyBorder="1"/>
    <xf numFmtId="10" fontId="4" fillId="0" borderId="0" xfId="2" applyNumberFormat="1" applyFont="1"/>
    <xf numFmtId="43" fontId="4" fillId="0" borderId="0" xfId="0" applyNumberFormat="1" applyFont="1"/>
    <xf numFmtId="43" fontId="4" fillId="0" borderId="0" xfId="1" applyFont="1"/>
    <xf numFmtId="164" fontId="11" fillId="0" borderId="0" xfId="0" applyNumberFormat="1" applyFont="1"/>
    <xf numFmtId="0" fontId="11" fillId="0" borderId="11" xfId="0" applyFont="1" applyBorder="1"/>
    <xf numFmtId="0" fontId="11" fillId="0" borderId="12" xfId="0" applyFont="1" applyBorder="1"/>
    <xf numFmtId="164" fontId="11" fillId="0" borderId="12" xfId="1" applyNumberFormat="1" applyFont="1" applyBorder="1"/>
    <xf numFmtId="0" fontId="14" fillId="0" borderId="0" xfId="0" applyFont="1"/>
    <xf numFmtId="164" fontId="14" fillId="0" borderId="0" xfId="0" applyNumberFormat="1" applyFont="1"/>
    <xf numFmtId="0" fontId="15" fillId="0" borderId="0" xfId="0" applyFont="1"/>
    <xf numFmtId="164" fontId="16" fillId="0" borderId="14" xfId="0" applyNumberFormat="1" applyFont="1" applyBorder="1"/>
    <xf numFmtId="49" fontId="6" fillId="0" borderId="0" xfId="0" applyNumberFormat="1" applyFont="1" applyAlignment="1">
      <alignment vertical="top"/>
    </xf>
    <xf numFmtId="49" fontId="2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2" fillId="0" borderId="0" xfId="0" applyFont="1"/>
    <xf numFmtId="49" fontId="6" fillId="0" borderId="0" xfId="0" applyNumberFormat="1" applyFont="1" applyAlignment="1">
      <alignment horizontal="left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E58AF-FF94-468D-A5F3-BA7BE4A7DA4E}">
  <dimension ref="A1:N68"/>
  <sheetViews>
    <sheetView tabSelected="1" topLeftCell="A19" zoomScaleNormal="100" workbookViewId="0">
      <selection activeCell="R10" sqref="R10"/>
    </sheetView>
  </sheetViews>
  <sheetFormatPr defaultRowHeight="16.5" x14ac:dyDescent="0.3"/>
  <cols>
    <col min="1" max="1" width="22.140625" style="3" customWidth="1"/>
    <col min="2" max="2" width="35.85546875" style="3" customWidth="1"/>
    <col min="3" max="4" width="14.5703125" style="3" customWidth="1"/>
    <col min="5" max="5" width="13.28515625" style="3" customWidth="1"/>
    <col min="6" max="6" width="1.28515625" style="3" customWidth="1"/>
    <col min="7" max="7" width="13.28515625" style="3" customWidth="1"/>
    <col min="8" max="8" width="13.28515625" style="2" customWidth="1"/>
    <col min="9" max="9" width="12.7109375" style="40" bestFit="1" customWidth="1"/>
    <col min="10" max="11" width="12.7109375" style="3" bestFit="1" customWidth="1"/>
    <col min="12" max="12" width="9.140625" style="3"/>
    <col min="13" max="13" width="7.28515625" style="3" customWidth="1"/>
    <col min="14" max="14" width="9.140625" style="3" hidden="1" customWidth="1"/>
    <col min="15" max="16384" width="9.140625" style="3"/>
  </cols>
  <sheetData>
    <row r="1" spans="1:11" ht="19.899999999999999" customHeight="1" x14ac:dyDescent="0.3">
      <c r="A1" s="45" t="s">
        <v>0</v>
      </c>
      <c r="B1" s="45"/>
      <c r="C1" s="45"/>
      <c r="D1" s="45"/>
      <c r="E1" s="45"/>
      <c r="F1" s="1"/>
      <c r="G1" s="1"/>
    </row>
    <row r="2" spans="1:11" ht="19.899999999999999" customHeight="1" x14ac:dyDescent="0.3">
      <c r="A2" s="45" t="s">
        <v>48</v>
      </c>
      <c r="B2" s="45"/>
      <c r="C2" s="45"/>
      <c r="D2" s="45"/>
      <c r="E2" s="45"/>
      <c r="F2" s="1"/>
      <c r="G2" s="1"/>
    </row>
    <row r="3" spans="1:11" ht="15.75" customHeight="1" x14ac:dyDescent="0.3">
      <c r="A3" s="46"/>
      <c r="B3" s="46"/>
      <c r="C3" s="46"/>
      <c r="D3" s="46"/>
      <c r="E3" s="46"/>
      <c r="F3" s="4"/>
      <c r="G3" s="4"/>
    </row>
    <row r="4" spans="1:11" ht="57.75" customHeight="1" x14ac:dyDescent="0.3">
      <c r="A4" s="47"/>
      <c r="B4" s="47"/>
      <c r="C4" s="5" t="s">
        <v>50</v>
      </c>
      <c r="D4" s="5" t="s">
        <v>51</v>
      </c>
      <c r="E4" s="5" t="s">
        <v>49</v>
      </c>
      <c r="F4" s="6"/>
      <c r="G4" s="7" t="s">
        <v>2</v>
      </c>
      <c r="H4" s="7" t="s">
        <v>1</v>
      </c>
    </row>
    <row r="5" spans="1:11" ht="15.75" customHeight="1" x14ac:dyDescent="0.3">
      <c r="A5" s="44" t="s">
        <v>3</v>
      </c>
      <c r="B5" s="44"/>
    </row>
    <row r="6" spans="1:11" ht="15.75" customHeight="1" x14ac:dyDescent="0.3">
      <c r="A6" s="44" t="s">
        <v>4</v>
      </c>
      <c r="B6" s="44"/>
      <c r="C6" s="9">
        <v>1033133.3399999999</v>
      </c>
      <c r="D6" s="9">
        <v>240000</v>
      </c>
      <c r="E6" s="9">
        <f>C6+D6</f>
        <v>1273133.3399999999</v>
      </c>
      <c r="F6" s="9"/>
      <c r="G6" s="9">
        <v>1446069</v>
      </c>
      <c r="H6" s="29">
        <f>E6-G6</f>
        <v>-172935.66000000015</v>
      </c>
    </row>
    <row r="7" spans="1:11" ht="15.75" customHeight="1" x14ac:dyDescent="0.3">
      <c r="A7" s="44" t="s">
        <v>5</v>
      </c>
      <c r="B7" s="44"/>
      <c r="C7" s="9">
        <v>8452.81</v>
      </c>
      <c r="D7" s="9">
        <v>3000</v>
      </c>
      <c r="E7" s="9">
        <f t="shared" ref="E7:E11" si="0">C7+D7</f>
        <v>11452.81</v>
      </c>
      <c r="F7" s="9"/>
      <c r="G7" s="9">
        <v>13380.46</v>
      </c>
      <c r="H7" s="29">
        <f t="shared" ref="H7:H11" si="1">E7-G7</f>
        <v>-1927.6499999999996</v>
      </c>
    </row>
    <row r="8" spans="1:11" ht="15.75" customHeight="1" x14ac:dyDescent="0.3">
      <c r="A8" s="44" t="s">
        <v>6</v>
      </c>
      <c r="B8" s="44"/>
      <c r="C8" s="9">
        <v>1354333.03</v>
      </c>
      <c r="D8" s="9">
        <v>375000</v>
      </c>
      <c r="E8" s="9">
        <f t="shared" si="0"/>
        <v>1729333.03</v>
      </c>
      <c r="F8" s="9"/>
      <c r="G8" s="9">
        <v>1412899.54</v>
      </c>
      <c r="H8" s="29">
        <f t="shared" si="1"/>
        <v>316433.49</v>
      </c>
    </row>
    <row r="9" spans="1:11" ht="15.75" customHeight="1" x14ac:dyDescent="0.3">
      <c r="A9" s="44" t="s">
        <v>7</v>
      </c>
      <c r="B9" s="44"/>
      <c r="C9" s="9">
        <v>183104.11</v>
      </c>
      <c r="D9" s="9">
        <v>30000</v>
      </c>
      <c r="E9" s="9">
        <f t="shared" si="0"/>
        <v>213104.11</v>
      </c>
      <c r="F9" s="9"/>
      <c r="G9" s="9">
        <v>260651</v>
      </c>
      <c r="H9" s="29">
        <f t="shared" si="1"/>
        <v>-47546.890000000014</v>
      </c>
    </row>
    <row r="10" spans="1:11" ht="15.75" customHeight="1" x14ac:dyDescent="0.3">
      <c r="A10" s="8" t="s">
        <v>8</v>
      </c>
      <c r="B10" s="8"/>
      <c r="C10" s="9">
        <v>92888.11</v>
      </c>
      <c r="D10" s="9">
        <v>0</v>
      </c>
      <c r="E10" s="9">
        <f t="shared" si="0"/>
        <v>92888.11</v>
      </c>
      <c r="F10" s="9"/>
      <c r="G10" s="9">
        <v>58000</v>
      </c>
      <c r="H10" s="29">
        <f t="shared" si="1"/>
        <v>34888.11</v>
      </c>
    </row>
    <row r="11" spans="1:11" ht="15.75" customHeight="1" x14ac:dyDescent="0.3">
      <c r="A11" s="48" t="s">
        <v>9</v>
      </c>
      <c r="B11" s="48"/>
      <c r="C11" s="10">
        <f>74294.65</f>
        <v>74294.649999999994</v>
      </c>
      <c r="D11" s="9">
        <v>25000</v>
      </c>
      <c r="E11" s="9">
        <f t="shared" si="0"/>
        <v>99294.65</v>
      </c>
      <c r="F11" s="9"/>
      <c r="G11" s="9">
        <v>84000</v>
      </c>
      <c r="H11" s="29">
        <f t="shared" si="1"/>
        <v>15294.649999999994</v>
      </c>
      <c r="J11" s="34"/>
    </row>
    <row r="12" spans="1:11" ht="15.75" customHeight="1" x14ac:dyDescent="0.3">
      <c r="A12" s="44" t="s">
        <v>10</v>
      </c>
      <c r="B12" s="44"/>
      <c r="C12" s="11">
        <f>SUM(C6:C11)-1</f>
        <v>2746205.0499999993</v>
      </c>
      <c r="D12" s="11">
        <f t="shared" ref="D12:H12" si="2">SUM(D6:D11)</f>
        <v>673000</v>
      </c>
      <c r="E12" s="11">
        <f t="shared" si="2"/>
        <v>3419206.0499999993</v>
      </c>
      <c r="F12" s="11">
        <f t="shared" si="2"/>
        <v>0</v>
      </c>
      <c r="G12" s="11">
        <f t="shared" si="2"/>
        <v>3275000</v>
      </c>
      <c r="H12" s="11">
        <f t="shared" si="2"/>
        <v>144206.04999999981</v>
      </c>
      <c r="I12" s="41"/>
    </row>
    <row r="13" spans="1:11" ht="15.75" customHeight="1" x14ac:dyDescent="0.3">
      <c r="C13" s="14"/>
      <c r="D13" s="14"/>
      <c r="E13" s="14"/>
      <c r="F13" s="14"/>
      <c r="G13" s="14"/>
    </row>
    <row r="14" spans="1:11" ht="15.75" customHeight="1" x14ac:dyDescent="0.3">
      <c r="A14" s="44" t="s">
        <v>11</v>
      </c>
      <c r="B14" s="44"/>
      <c r="C14" s="14"/>
      <c r="D14" s="14"/>
      <c r="E14" s="14"/>
      <c r="F14" s="14"/>
      <c r="G14" s="14"/>
    </row>
    <row r="15" spans="1:11" ht="15.75" customHeight="1" x14ac:dyDescent="0.3">
      <c r="A15" s="44" t="s">
        <v>59</v>
      </c>
      <c r="B15" s="44"/>
      <c r="C15" s="15">
        <v>1155558.72</v>
      </c>
      <c r="D15" s="15">
        <v>620000</v>
      </c>
      <c r="E15" s="9">
        <f>C15+D15</f>
        <v>1775558.72</v>
      </c>
      <c r="F15" s="9"/>
      <c r="G15" s="9">
        <v>2072713</v>
      </c>
      <c r="H15" s="30">
        <f>E15-G15</f>
        <v>-297154.28000000003</v>
      </c>
      <c r="J15" s="35"/>
      <c r="K15" s="35"/>
    </row>
    <row r="16" spans="1:11" ht="15.75" customHeight="1" x14ac:dyDescent="0.3">
      <c r="A16" s="44" t="s">
        <v>12</v>
      </c>
      <c r="B16" s="44"/>
      <c r="C16" s="15">
        <v>117860.1</v>
      </c>
      <c r="D16" s="15">
        <f>80000+13000+25000</f>
        <v>118000</v>
      </c>
      <c r="E16" s="9">
        <f t="shared" ref="E16:E44" si="3">C16+D16</f>
        <v>235860.1</v>
      </c>
      <c r="F16" s="9"/>
      <c r="G16" s="9">
        <v>239691.5</v>
      </c>
      <c r="H16" s="30">
        <f t="shared" ref="H16:H44" si="4">E16-G16</f>
        <v>-3831.3999999999942</v>
      </c>
      <c r="I16" s="40" t="s">
        <v>52</v>
      </c>
      <c r="J16" s="34"/>
    </row>
    <row r="17" spans="1:13" ht="15.75" customHeight="1" x14ac:dyDescent="0.3">
      <c r="A17" s="44" t="s">
        <v>13</v>
      </c>
      <c r="B17" s="44"/>
      <c r="C17" s="15">
        <v>57312.79</v>
      </c>
      <c r="D17" s="15">
        <v>32500</v>
      </c>
      <c r="E17" s="9">
        <f t="shared" si="3"/>
        <v>89812.790000000008</v>
      </c>
      <c r="F17" s="9"/>
      <c r="G17" s="9">
        <v>101395.8</v>
      </c>
      <c r="H17" s="30">
        <f t="shared" si="4"/>
        <v>-11583.009999999995</v>
      </c>
    </row>
    <row r="18" spans="1:13" ht="15.75" customHeight="1" x14ac:dyDescent="0.3">
      <c r="A18" s="44" t="s">
        <v>14</v>
      </c>
      <c r="B18" s="44"/>
      <c r="C18" s="15">
        <v>25963.17</v>
      </c>
      <c r="D18" s="15">
        <v>118000</v>
      </c>
      <c r="E18" s="9">
        <f t="shared" si="3"/>
        <v>143963.16999999998</v>
      </c>
      <c r="F18" s="9"/>
      <c r="G18" s="9">
        <v>149700</v>
      </c>
      <c r="H18" s="30">
        <f t="shared" si="4"/>
        <v>-5736.8300000000163</v>
      </c>
      <c r="J18" s="34"/>
    </row>
    <row r="19" spans="1:13" ht="15.75" customHeight="1" x14ac:dyDescent="0.3">
      <c r="A19" s="44" t="s">
        <v>15</v>
      </c>
      <c r="B19" s="44"/>
      <c r="C19" s="15">
        <v>251702.79</v>
      </c>
      <c r="D19" s="15">
        <v>20000</v>
      </c>
      <c r="E19" s="9">
        <f t="shared" si="3"/>
        <v>271702.79000000004</v>
      </c>
      <c r="F19" s="9"/>
      <c r="G19" s="9">
        <v>168700</v>
      </c>
      <c r="H19" s="30">
        <f t="shared" si="4"/>
        <v>103002.79000000004</v>
      </c>
    </row>
    <row r="20" spans="1:13" ht="15.75" customHeight="1" x14ac:dyDescent="0.3">
      <c r="A20" s="8" t="s">
        <v>16</v>
      </c>
      <c r="B20" s="8"/>
      <c r="C20" s="15">
        <v>13500</v>
      </c>
      <c r="D20" s="15">
        <v>2000</v>
      </c>
      <c r="E20" s="9">
        <f t="shared" si="3"/>
        <v>15500</v>
      </c>
      <c r="F20" s="9"/>
      <c r="G20" s="9">
        <v>16750</v>
      </c>
      <c r="H20" s="30">
        <f t="shared" si="4"/>
        <v>-1250</v>
      </c>
    </row>
    <row r="21" spans="1:13" ht="15.75" customHeight="1" x14ac:dyDescent="0.3">
      <c r="A21" s="44" t="s">
        <v>17</v>
      </c>
      <c r="B21" s="44"/>
      <c r="C21" s="15">
        <v>10822</v>
      </c>
      <c r="D21" s="15">
        <v>86000</v>
      </c>
      <c r="E21" s="9">
        <f t="shared" si="3"/>
        <v>96822</v>
      </c>
      <c r="F21" s="9"/>
      <c r="G21" s="9">
        <v>131423.75</v>
      </c>
      <c r="H21" s="30">
        <f t="shared" si="4"/>
        <v>-34601.75</v>
      </c>
    </row>
    <row r="22" spans="1:13" ht="15.75" customHeight="1" x14ac:dyDescent="0.3">
      <c r="A22" s="44" t="s">
        <v>18</v>
      </c>
      <c r="B22" s="44"/>
      <c r="C22" s="15">
        <v>277109.37</v>
      </c>
      <c r="D22" s="15">
        <v>20000</v>
      </c>
      <c r="E22" s="9">
        <f t="shared" si="3"/>
        <v>297109.37</v>
      </c>
      <c r="F22" s="9"/>
      <c r="G22" s="9">
        <v>278819.81</v>
      </c>
      <c r="H22" s="30">
        <f t="shared" si="4"/>
        <v>18289.559999999998</v>
      </c>
    </row>
    <row r="23" spans="1:13" ht="15.75" customHeight="1" x14ac:dyDescent="0.3">
      <c r="A23" s="44" t="s">
        <v>19</v>
      </c>
      <c r="B23" s="44"/>
      <c r="C23" s="15">
        <v>17704.98</v>
      </c>
      <c r="D23" s="15">
        <v>8000</v>
      </c>
      <c r="E23" s="9">
        <f t="shared" si="3"/>
        <v>25704.98</v>
      </c>
      <c r="F23" s="9"/>
      <c r="G23" s="9">
        <v>24806</v>
      </c>
      <c r="H23" s="30">
        <f t="shared" si="4"/>
        <v>898.97999999999956</v>
      </c>
    </row>
    <row r="24" spans="1:13" ht="15.75" customHeight="1" x14ac:dyDescent="0.3">
      <c r="A24" s="44" t="s">
        <v>20</v>
      </c>
      <c r="B24" s="44"/>
      <c r="C24" s="15">
        <v>0</v>
      </c>
      <c r="D24" s="15">
        <v>2000</v>
      </c>
      <c r="E24" s="9">
        <f t="shared" si="3"/>
        <v>2000</v>
      </c>
      <c r="F24" s="9"/>
      <c r="G24" s="9">
        <v>2750</v>
      </c>
      <c r="H24" s="30">
        <f t="shared" si="4"/>
        <v>-750</v>
      </c>
    </row>
    <row r="25" spans="1:13" ht="15.75" customHeight="1" x14ac:dyDescent="0.3">
      <c r="A25" s="44" t="s">
        <v>21</v>
      </c>
      <c r="B25" s="44"/>
      <c r="C25" s="15">
        <v>8026.65</v>
      </c>
      <c r="D25" s="15">
        <v>6000</v>
      </c>
      <c r="E25" s="9">
        <f t="shared" si="3"/>
        <v>14026.65</v>
      </c>
      <c r="F25" s="9"/>
      <c r="G25" s="9">
        <v>11994</v>
      </c>
      <c r="H25" s="30">
        <f t="shared" si="4"/>
        <v>2032.6499999999996</v>
      </c>
      <c r="M25" s="13"/>
    </row>
    <row r="26" spans="1:13" ht="15.75" customHeight="1" x14ac:dyDescent="0.3">
      <c r="A26" s="44" t="s">
        <v>22</v>
      </c>
      <c r="B26" s="44"/>
      <c r="C26" s="15">
        <v>100</v>
      </c>
      <c r="D26" s="15">
        <v>2200</v>
      </c>
      <c r="E26" s="9">
        <f t="shared" si="3"/>
        <v>2300</v>
      </c>
      <c r="F26" s="9"/>
      <c r="G26" s="9">
        <v>2629</v>
      </c>
      <c r="H26" s="30">
        <f t="shared" si="4"/>
        <v>-329</v>
      </c>
    </row>
    <row r="27" spans="1:13" ht="15.75" customHeight="1" x14ac:dyDescent="0.3">
      <c r="A27" s="44" t="s">
        <v>23</v>
      </c>
      <c r="B27" s="44"/>
      <c r="C27" s="15">
        <v>2142.98</v>
      </c>
      <c r="D27" s="15">
        <v>1250</v>
      </c>
      <c r="E27" s="9">
        <f t="shared" si="3"/>
        <v>3392.98</v>
      </c>
      <c r="F27" s="9"/>
      <c r="G27" s="9">
        <v>1800</v>
      </c>
      <c r="H27" s="30">
        <f t="shared" si="4"/>
        <v>1592.98</v>
      </c>
    </row>
    <row r="28" spans="1:13" ht="15.75" customHeight="1" x14ac:dyDescent="0.3">
      <c r="A28" s="44" t="s">
        <v>24</v>
      </c>
      <c r="B28" s="44"/>
      <c r="C28" s="15">
        <v>4071.1</v>
      </c>
      <c r="D28" s="15">
        <v>4500</v>
      </c>
      <c r="E28" s="9">
        <f t="shared" si="3"/>
        <v>8571.1</v>
      </c>
      <c r="F28" s="9"/>
      <c r="G28" s="9">
        <v>11206</v>
      </c>
      <c r="H28" s="30">
        <f t="shared" si="4"/>
        <v>-2634.8999999999996</v>
      </c>
    </row>
    <row r="29" spans="1:13" ht="15.75" customHeight="1" x14ac:dyDescent="0.3">
      <c r="A29" s="8" t="s">
        <v>25</v>
      </c>
      <c r="B29" s="8"/>
      <c r="C29" s="15">
        <v>6725.75</v>
      </c>
      <c r="D29" s="15">
        <v>3000</v>
      </c>
      <c r="E29" s="9">
        <f t="shared" si="3"/>
        <v>9725.75</v>
      </c>
      <c r="F29" s="9"/>
      <c r="G29" s="9">
        <v>4017.27</v>
      </c>
      <c r="H29" s="30">
        <f t="shared" si="4"/>
        <v>5708.48</v>
      </c>
    </row>
    <row r="30" spans="1:13" ht="15.75" customHeight="1" x14ac:dyDescent="0.3">
      <c r="A30" s="44" t="s">
        <v>26</v>
      </c>
      <c r="B30" s="44"/>
      <c r="C30" s="15">
        <v>4930.9399999999996</v>
      </c>
      <c r="D30" s="15">
        <v>10000</v>
      </c>
      <c r="E30" s="9">
        <f t="shared" si="3"/>
        <v>14930.939999999999</v>
      </c>
      <c r="F30" s="9"/>
      <c r="G30" s="9">
        <v>21309</v>
      </c>
      <c r="H30" s="30">
        <f t="shared" si="4"/>
        <v>-6378.0600000000013</v>
      </c>
    </row>
    <row r="31" spans="1:13" ht="15.75" customHeight="1" x14ac:dyDescent="0.3">
      <c r="A31" s="44" t="s">
        <v>27</v>
      </c>
      <c r="B31" s="44"/>
      <c r="C31" s="15">
        <v>18937.09</v>
      </c>
      <c r="D31" s="15">
        <v>4200</v>
      </c>
      <c r="E31" s="9">
        <f t="shared" si="3"/>
        <v>23137.09</v>
      </c>
      <c r="F31" s="9"/>
      <c r="G31" s="9">
        <v>18405</v>
      </c>
      <c r="H31" s="30">
        <f t="shared" si="4"/>
        <v>4732.09</v>
      </c>
    </row>
    <row r="32" spans="1:13" ht="15.75" customHeight="1" x14ac:dyDescent="0.3">
      <c r="A32" s="44" t="s">
        <v>28</v>
      </c>
      <c r="B32" s="44"/>
      <c r="C32" s="15">
        <v>14141.95</v>
      </c>
      <c r="D32" s="15">
        <v>9100</v>
      </c>
      <c r="E32" s="9">
        <f t="shared" si="3"/>
        <v>23241.95</v>
      </c>
      <c r="F32" s="9"/>
      <c r="G32" s="9">
        <v>27300</v>
      </c>
      <c r="H32" s="30">
        <f t="shared" si="4"/>
        <v>-4058.0499999999993</v>
      </c>
    </row>
    <row r="33" spans="1:10" ht="15.75" customHeight="1" x14ac:dyDescent="0.3">
      <c r="A33" s="44" t="s">
        <v>29</v>
      </c>
      <c r="B33" s="44"/>
      <c r="C33" s="15">
        <v>0</v>
      </c>
      <c r="D33" s="15">
        <v>1500</v>
      </c>
      <c r="E33" s="9">
        <f t="shared" si="3"/>
        <v>1500</v>
      </c>
      <c r="F33" s="9"/>
      <c r="G33" s="9">
        <v>2000</v>
      </c>
      <c r="H33" s="30">
        <f t="shared" si="4"/>
        <v>-500</v>
      </c>
    </row>
    <row r="34" spans="1:10" ht="15.75" customHeight="1" x14ac:dyDescent="0.3">
      <c r="A34" s="44" t="s">
        <v>30</v>
      </c>
      <c r="B34" s="44"/>
      <c r="C34" s="15">
        <v>23790.25</v>
      </c>
      <c r="D34" s="15">
        <v>13500</v>
      </c>
      <c r="E34" s="9">
        <f t="shared" si="3"/>
        <v>37290.25</v>
      </c>
      <c r="F34" s="9"/>
      <c r="G34" s="9">
        <v>33958</v>
      </c>
      <c r="H34" s="30">
        <f t="shared" si="4"/>
        <v>3332.25</v>
      </c>
    </row>
    <row r="35" spans="1:10" ht="15.75" customHeight="1" x14ac:dyDescent="0.3">
      <c r="A35" s="44" t="s">
        <v>31</v>
      </c>
      <c r="B35" s="44"/>
      <c r="C35" s="15">
        <v>63451.97</v>
      </c>
      <c r="D35" s="15">
        <v>10500</v>
      </c>
      <c r="E35" s="9">
        <f t="shared" si="3"/>
        <v>73951.97</v>
      </c>
      <c r="F35" s="9"/>
      <c r="G35" s="9">
        <v>72033</v>
      </c>
      <c r="H35" s="30">
        <f t="shared" si="4"/>
        <v>1918.9700000000012</v>
      </c>
    </row>
    <row r="36" spans="1:10" ht="15.75" customHeight="1" x14ac:dyDescent="0.3">
      <c r="A36" s="44" t="s">
        <v>32</v>
      </c>
      <c r="B36" s="44"/>
      <c r="C36" s="15">
        <v>10252.209999999999</v>
      </c>
      <c r="D36" s="15">
        <v>1500</v>
      </c>
      <c r="E36" s="9">
        <f t="shared" si="3"/>
        <v>11752.21</v>
      </c>
      <c r="F36" s="9"/>
      <c r="G36" s="9">
        <v>13807</v>
      </c>
      <c r="H36" s="30">
        <f t="shared" si="4"/>
        <v>-2054.7900000000009</v>
      </c>
    </row>
    <row r="37" spans="1:10" ht="15.75" customHeight="1" x14ac:dyDescent="0.3">
      <c r="A37" s="44" t="s">
        <v>33</v>
      </c>
      <c r="B37" s="44"/>
      <c r="C37" s="15">
        <v>45858.57</v>
      </c>
      <c r="D37" s="15">
        <v>0</v>
      </c>
      <c r="E37" s="9">
        <f t="shared" si="3"/>
        <v>45858.57</v>
      </c>
      <c r="F37" s="9"/>
      <c r="G37" s="9">
        <v>54470</v>
      </c>
      <c r="H37" s="30">
        <f t="shared" si="4"/>
        <v>-8611.43</v>
      </c>
    </row>
    <row r="38" spans="1:10" ht="15.75" customHeight="1" x14ac:dyDescent="0.3">
      <c r="A38" s="44" t="s">
        <v>34</v>
      </c>
      <c r="B38" s="44"/>
      <c r="C38" s="15">
        <v>70</v>
      </c>
      <c r="D38" s="15">
        <v>150</v>
      </c>
      <c r="E38" s="9">
        <f t="shared" si="3"/>
        <v>220</v>
      </c>
      <c r="F38" s="9"/>
      <c r="G38" s="9">
        <v>220</v>
      </c>
      <c r="H38" s="30">
        <f t="shared" si="4"/>
        <v>0</v>
      </c>
    </row>
    <row r="39" spans="1:10" ht="15.75" customHeight="1" x14ac:dyDescent="0.3">
      <c r="A39" s="44" t="s">
        <v>35</v>
      </c>
      <c r="B39" s="44"/>
      <c r="C39" s="15">
        <v>11486.19</v>
      </c>
      <c r="D39" s="15">
        <v>9000</v>
      </c>
      <c r="E39" s="9">
        <f t="shared" si="3"/>
        <v>20486.190000000002</v>
      </c>
      <c r="F39" s="9"/>
      <c r="G39" s="9">
        <v>28200</v>
      </c>
      <c r="H39" s="30">
        <f t="shared" si="4"/>
        <v>-7713.8099999999977</v>
      </c>
    </row>
    <row r="40" spans="1:10" ht="15.75" customHeight="1" x14ac:dyDescent="0.3">
      <c r="A40" s="44" t="s">
        <v>36</v>
      </c>
      <c r="B40" s="44"/>
      <c r="C40" s="15">
        <v>3498.92</v>
      </c>
      <c r="D40" s="15">
        <v>3600</v>
      </c>
      <c r="E40" s="9">
        <f t="shared" si="3"/>
        <v>7098.92</v>
      </c>
      <c r="F40" s="9"/>
      <c r="G40" s="9">
        <v>13466</v>
      </c>
      <c r="H40" s="30">
        <f t="shared" si="4"/>
        <v>-6367.08</v>
      </c>
      <c r="J40" s="33"/>
    </row>
    <row r="41" spans="1:10" ht="15.75" customHeight="1" x14ac:dyDescent="0.3">
      <c r="A41" s="44" t="s">
        <v>37</v>
      </c>
      <c r="B41" s="44"/>
      <c r="C41" s="15">
        <v>21231.45</v>
      </c>
      <c r="D41" s="15">
        <v>3655</v>
      </c>
      <c r="E41" s="9">
        <f t="shared" si="3"/>
        <v>24886.45</v>
      </c>
      <c r="F41" s="9"/>
      <c r="G41" s="9">
        <v>41788.870000000003</v>
      </c>
      <c r="H41" s="30">
        <f t="shared" si="4"/>
        <v>-16902.420000000002</v>
      </c>
    </row>
    <row r="42" spans="1:10" ht="15.75" customHeight="1" x14ac:dyDescent="0.3">
      <c r="A42" s="44" t="s">
        <v>38</v>
      </c>
      <c r="B42" s="44"/>
      <c r="C42" s="15">
        <v>4644.2400000000052</v>
      </c>
      <c r="D42" s="15">
        <v>2000</v>
      </c>
      <c r="E42" s="9">
        <f t="shared" si="3"/>
        <v>6644.2400000000052</v>
      </c>
      <c r="F42" s="9"/>
      <c r="G42" s="9">
        <v>8662</v>
      </c>
      <c r="H42" s="30">
        <f t="shared" si="4"/>
        <v>-2017.7599999999948</v>
      </c>
    </row>
    <row r="43" spans="1:10" ht="15.75" customHeight="1" x14ac:dyDescent="0.3">
      <c r="A43" s="8" t="s">
        <v>39</v>
      </c>
      <c r="B43" s="8"/>
      <c r="C43" s="15">
        <v>750</v>
      </c>
      <c r="D43" s="15">
        <v>0</v>
      </c>
      <c r="E43" s="9">
        <f t="shared" si="3"/>
        <v>750</v>
      </c>
      <c r="F43" s="9"/>
      <c r="G43" s="9">
        <v>18985</v>
      </c>
      <c r="H43" s="30">
        <f t="shared" si="4"/>
        <v>-18235</v>
      </c>
      <c r="J43" s="13"/>
    </row>
    <row r="44" spans="1:10" ht="15.75" customHeight="1" x14ac:dyDescent="0.3">
      <c r="A44" s="8" t="s">
        <v>40</v>
      </c>
      <c r="B44" s="8"/>
      <c r="C44" s="15">
        <v>51256.160000000003</v>
      </c>
      <c r="D44" s="15">
        <v>52000</v>
      </c>
      <c r="E44" s="9">
        <f t="shared" si="3"/>
        <v>103256.16</v>
      </c>
      <c r="F44" s="9"/>
      <c r="G44" s="9">
        <v>104000</v>
      </c>
      <c r="H44" s="30">
        <f t="shared" si="4"/>
        <v>-743.83999999999651</v>
      </c>
    </row>
    <row r="45" spans="1:10" ht="15.75" customHeight="1" x14ac:dyDescent="0.3">
      <c r="A45" s="44" t="s">
        <v>41</v>
      </c>
      <c r="B45" s="44"/>
      <c r="C45" s="12">
        <f>SUM(C15:C44)</f>
        <v>2222900.3400000003</v>
      </c>
      <c r="D45" s="12">
        <f t="shared" ref="D45:H45" si="5">SUM(D15:D44)</f>
        <v>1164155</v>
      </c>
      <c r="E45" s="12">
        <f t="shared" si="5"/>
        <v>3387055.3400000003</v>
      </c>
      <c r="F45" s="12">
        <f t="shared" si="5"/>
        <v>0</v>
      </c>
      <c r="G45" s="12">
        <f t="shared" si="5"/>
        <v>3677000</v>
      </c>
      <c r="H45" s="12">
        <f t="shared" si="5"/>
        <v>-289944.66000000003</v>
      </c>
      <c r="I45" s="41"/>
    </row>
    <row r="46" spans="1:10" ht="15.75" customHeight="1" x14ac:dyDescent="0.3">
      <c r="C46" s="14"/>
      <c r="D46" s="14"/>
      <c r="E46" s="14"/>
      <c r="F46" s="14"/>
      <c r="G46" s="14"/>
      <c r="I46" s="41"/>
    </row>
    <row r="47" spans="1:10" ht="15.75" customHeight="1" thickBot="1" x14ac:dyDescent="0.35">
      <c r="A47" s="45" t="s">
        <v>42</v>
      </c>
      <c r="B47" s="45"/>
      <c r="C47" s="16"/>
      <c r="D47" s="16"/>
      <c r="E47" s="16">
        <f>E12-E45</f>
        <v>32150.709999999031</v>
      </c>
      <c r="F47" s="16">
        <f t="shared" ref="F47:G47" si="6">F12-F45</f>
        <v>0</v>
      </c>
      <c r="G47" s="16">
        <f t="shared" si="6"/>
        <v>-402000</v>
      </c>
      <c r="H47" s="43">
        <f>E47-G47</f>
        <v>434150.70999999903</v>
      </c>
      <c r="I47" s="41"/>
    </row>
    <row r="48" spans="1:10" ht="15.75" customHeight="1" thickTop="1" thickBot="1" x14ac:dyDescent="0.35"/>
    <row r="49" spans="1:9" s="21" customFormat="1" ht="15" x14ac:dyDescent="0.25">
      <c r="A49" s="17" t="s">
        <v>43</v>
      </c>
      <c r="B49" s="18"/>
      <c r="C49" s="19"/>
      <c r="D49" s="19"/>
      <c r="E49" s="18"/>
      <c r="F49" s="18"/>
      <c r="G49" s="18"/>
      <c r="H49" s="20"/>
      <c r="I49" s="42"/>
    </row>
    <row r="50" spans="1:9" s="21" customFormat="1" ht="15" x14ac:dyDescent="0.25">
      <c r="A50" s="22"/>
      <c r="C50" s="36"/>
      <c r="D50" s="36"/>
      <c r="H50" s="23"/>
      <c r="I50" s="42"/>
    </row>
    <row r="51" spans="1:9" x14ac:dyDescent="0.3">
      <c r="A51" s="24" t="s">
        <v>44</v>
      </c>
      <c r="C51" s="13">
        <v>2500000</v>
      </c>
      <c r="D51" s="13"/>
      <c r="H51" s="25"/>
    </row>
    <row r="52" spans="1:9" x14ac:dyDescent="0.3">
      <c r="A52" s="24"/>
      <c r="C52" s="13"/>
      <c r="D52" s="13"/>
      <c r="H52" s="25"/>
    </row>
    <row r="53" spans="1:9" x14ac:dyDescent="0.3">
      <c r="A53" s="26"/>
      <c r="H53" s="25"/>
    </row>
    <row r="54" spans="1:9" x14ac:dyDescent="0.3">
      <c r="A54" s="22" t="s">
        <v>53</v>
      </c>
      <c r="H54" s="25"/>
    </row>
    <row r="55" spans="1:9" x14ac:dyDescent="0.3">
      <c r="A55" s="26" t="s">
        <v>45</v>
      </c>
      <c r="C55" s="27">
        <v>33260.300000000003</v>
      </c>
      <c r="H55" s="25"/>
    </row>
    <row r="56" spans="1:9" x14ac:dyDescent="0.3">
      <c r="A56" s="26" t="s">
        <v>46</v>
      </c>
      <c r="C56" s="27">
        <v>33260.300000000003</v>
      </c>
      <c r="D56" s="2" t="s">
        <v>47</v>
      </c>
      <c r="H56" s="25"/>
    </row>
    <row r="57" spans="1:9" x14ac:dyDescent="0.3">
      <c r="A57" s="26"/>
      <c r="C57" s="27">
        <f>SUM(C55:C56)</f>
        <v>66520.600000000006</v>
      </c>
      <c r="D57" s="2"/>
      <c r="H57" s="25"/>
    </row>
    <row r="58" spans="1:9" x14ac:dyDescent="0.3">
      <c r="A58" s="26"/>
      <c r="C58" s="27"/>
      <c r="D58" s="2"/>
      <c r="H58" s="25"/>
    </row>
    <row r="59" spans="1:9" x14ac:dyDescent="0.3">
      <c r="A59" s="26" t="s">
        <v>54</v>
      </c>
      <c r="C59" s="27">
        <v>111599.77</v>
      </c>
      <c r="D59" s="2"/>
      <c r="H59" s="25"/>
    </row>
    <row r="60" spans="1:9" x14ac:dyDescent="0.3">
      <c r="A60" s="26"/>
      <c r="C60" s="27"/>
      <c r="D60" s="2"/>
      <c r="H60" s="25"/>
    </row>
    <row r="61" spans="1:9" x14ac:dyDescent="0.3">
      <c r="A61" s="26" t="s">
        <v>55</v>
      </c>
      <c r="C61" s="27">
        <v>84690</v>
      </c>
      <c r="D61" s="2"/>
      <c r="H61" s="25"/>
    </row>
    <row r="62" spans="1:9" x14ac:dyDescent="0.3">
      <c r="A62" s="26" t="s">
        <v>56</v>
      </c>
      <c r="C62" s="27">
        <v>84690</v>
      </c>
      <c r="D62" s="2"/>
      <c r="H62" s="25"/>
    </row>
    <row r="63" spans="1:9" x14ac:dyDescent="0.3">
      <c r="A63" s="26"/>
      <c r="C63" s="27"/>
      <c r="D63" s="2"/>
      <c r="H63" s="25"/>
    </row>
    <row r="64" spans="1:9" x14ac:dyDescent="0.3">
      <c r="A64" s="26"/>
      <c r="C64" s="27">
        <v>5475756.1199999982</v>
      </c>
      <c r="D64" s="3" t="s">
        <v>58</v>
      </c>
      <c r="H64" s="25"/>
    </row>
    <row r="65" spans="1:8" x14ac:dyDescent="0.3">
      <c r="A65" s="26"/>
      <c r="C65" s="28">
        <v>2335774.4500000002</v>
      </c>
      <c r="D65" s="3" t="s">
        <v>41</v>
      </c>
      <c r="H65" s="25"/>
    </row>
    <row r="66" spans="1:8" x14ac:dyDescent="0.3">
      <c r="A66" s="26"/>
      <c r="C66" s="27">
        <v>3139981.6699999981</v>
      </c>
      <c r="H66" s="25"/>
    </row>
    <row r="67" spans="1:8" x14ac:dyDescent="0.3">
      <c r="A67" s="26"/>
      <c r="H67" s="25"/>
    </row>
    <row r="68" spans="1:8" ht="17.25" thickBot="1" x14ac:dyDescent="0.35">
      <c r="A68" s="37" t="s">
        <v>57</v>
      </c>
      <c r="B68" s="38"/>
      <c r="C68" s="39">
        <v>3139981.6699999981</v>
      </c>
      <c r="D68" s="31"/>
      <c r="E68" s="31"/>
      <c r="F68" s="31"/>
      <c r="G68" s="31"/>
      <c r="H68" s="32"/>
    </row>
  </sheetData>
  <mergeCells count="40">
    <mergeCell ref="A40:B40"/>
    <mergeCell ref="A41:B41"/>
    <mergeCell ref="A42:B42"/>
    <mergeCell ref="A45:B45"/>
    <mergeCell ref="A47:B47"/>
    <mergeCell ref="A39:B39"/>
    <mergeCell ref="A27:B27"/>
    <mergeCell ref="A28:B28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6:B26"/>
    <mergeCell ref="A14:B14"/>
    <mergeCell ref="A15:B15"/>
    <mergeCell ref="A16:B16"/>
    <mergeCell ref="A17:B17"/>
    <mergeCell ref="A18:B18"/>
    <mergeCell ref="A19:B19"/>
    <mergeCell ref="A21:B21"/>
    <mergeCell ref="A22:B22"/>
    <mergeCell ref="A23:B23"/>
    <mergeCell ref="A24:B24"/>
    <mergeCell ref="A25:B25"/>
    <mergeCell ref="A12:B12"/>
    <mergeCell ref="A1:E1"/>
    <mergeCell ref="A2:E2"/>
    <mergeCell ref="A3:E3"/>
    <mergeCell ref="A4:B4"/>
    <mergeCell ref="A5:B5"/>
    <mergeCell ref="A6:B6"/>
    <mergeCell ref="A7:B7"/>
    <mergeCell ref="A8:B8"/>
    <mergeCell ref="A9:B9"/>
    <mergeCell ref="A11:B11"/>
  </mergeCells>
  <pageMargins left="0.25" right="0" top="0.25" bottom="0.25" header="0.5" footer="0.5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Projected</vt:lpstr>
      <vt:lpstr>Projected!Print_Area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Viviano</dc:creator>
  <cp:lastModifiedBy>Stephanie Viviano</cp:lastModifiedBy>
  <cp:lastPrinted>2025-03-05T16:17:14Z</cp:lastPrinted>
  <dcterms:created xsi:type="dcterms:W3CDTF">2025-01-07T17:13:43Z</dcterms:created>
  <dcterms:modified xsi:type="dcterms:W3CDTF">2025-03-18T13:53:24Z</dcterms:modified>
</cp:coreProperties>
</file>